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13_ncr:1_{0C7D7539-E8ED-4487-A82C-591ABDE2C8B8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Sheet1!$A$1:$E$69</definedName>
  </definedNames>
  <calcPr calcId="191029"/>
</workbook>
</file>

<file path=xl/calcChain.xml><?xml version="1.0" encoding="utf-8"?>
<calcChain xmlns="http://schemas.openxmlformats.org/spreadsheetml/2006/main">
  <c r="D34" i="1" l="1"/>
  <c r="D33" i="1"/>
  <c r="D35" i="1"/>
  <c r="D37" i="1" s="1"/>
  <c r="F34" i="1"/>
  <c r="F32" i="1"/>
  <c r="F24" i="1"/>
  <c r="F23" i="1"/>
  <c r="F22" i="1"/>
  <c r="F21" i="1"/>
  <c r="D26" i="1"/>
  <c r="D25" i="1"/>
  <c r="D21" i="1"/>
  <c r="D24" i="1" s="1"/>
  <c r="D17" i="1"/>
  <c r="D20" i="1" s="1"/>
  <c r="D18" i="1" l="1"/>
  <c r="D19" i="1"/>
  <c r="D22" i="1"/>
  <c r="D23" i="1"/>
  <c r="D36" i="1"/>
  <c r="E25" i="1"/>
  <c r="E34" i="1"/>
  <c r="E33" i="1"/>
  <c r="C38" i="1"/>
  <c r="E37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40" i="1" l="1"/>
  <c r="C45" i="1" s="1"/>
  <c r="C47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<sst xmlns="http://schemas.openxmlformats.org/spreadsheetml/2006/main" count="59" uniqueCount="50">
  <si>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</si>
  <si>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</si>
  <si>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</si>
  <si>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</si>
  <si>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</si>
  <si>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</si>
  <si>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</si>
  <si>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</si>
  <si>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</si>
  <si>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</si>
  <si>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</si>
  <si>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</si>
  <si>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</si>
  <si>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</si>
  <si>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</si>
  <si>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</si>
  <si>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</si>
  <si>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</si>
  <si>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</si>
  <si>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</si>
  <si>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</si>
  <si>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</si>
  <si>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</si>
  <si>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</si>
  <si>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</si>
  <si>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</si>
  <si>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</si>
  <si>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</si>
  <si>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</si>
  <si>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</si>
  <si>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</si>
  <si>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</si>
  <si>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</si>
  <si>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</si>
  <si>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</si>
  <si>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</si>
  <si>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</si>
  <si>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</si>
  <si>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</si>
  <si>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</si>
  <si>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Company Gas Allowance</t>
  </si>
  <si>
    <t>TBD</t>
  </si>
  <si>
    <r>
      <t>Peaking Service - 1 Rule Curve Percentage</t>
    </r>
    <r>
      <rPr>
        <vertAlign val="superscript"/>
        <sz val="11"/>
        <color theme="1"/>
        <rFont val="Calibri"/>
        <family val="2"/>
      </rPr>
      <t>3</t>
    </r>
  </si>
  <si>
    <r>
      <t>Peaking Service - 2 Rule Curve Percentage</t>
    </r>
    <r>
      <rPr>
        <vertAlign val="superscript"/>
        <sz val="11"/>
        <color theme="1"/>
        <rFont val="Calibri"/>
        <family val="2"/>
      </rPr>
      <t>3</t>
    </r>
  </si>
  <si>
    <t>Note 3: Adjustments to Peaking Service Remaining ACQ will be calculated by multiplying change in Peaking Supply ACQ and the Monthly Peaking Service Rule Curve Percentage.  Suppliers will be required to maintain a minimum balance equal to the assigned Peaking Service ACQ multiplied by the Monthly Peaking Service Rule Curve Percentage.</t>
  </si>
  <si>
    <t>Note 2:  Storage Inventory Transfer volumes to and from Suppliers will be calculated by multiplying the change in MSQ and the Monthly Storage Inventory Percentage.</t>
  </si>
  <si>
    <t>Effective:  11/1/2024 through 10/31/2025</t>
  </si>
  <si>
    <t xml:space="preserve">*  Peaking Service Allocation will be prorated between Peaking Service - 1 (60%) and Peaking Service - 2 (40%) based on ACQ.  </t>
  </si>
  <si>
    <t>Monthly Demand Rate (Purusant to Section 16.3.1  of M.D.P.U. No. 293)</t>
  </si>
  <si>
    <t>88% times $4.25 plus 12% times NYMEX LD Settlement times 115%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</si>
</sst>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165" fontId="0" fillId="2" borderId="14" xfId="2" applyNumberFormat="1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4" fontId="0" fillId="0" borderId="1" xfId="2" applyNumberFormat="1" applyFont="1" applyFill="1" applyBorder="1"/>
    <xf numFmtId="0" fontId="0" fillId="0" borderId="1" xfId="0" applyBorder="1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selection activeCell="D46" sqref="D46"/>
    </sheetView>
  </sheetViews>
  <sheetFormatPr defaultRowHeight="14.4" x14ac:dyDescent="0.3"/>
  <cols>
    <col min="1" max="1" width="43.6640625" customWidth="1"/>
    <col min="2" max="2" width="24.33203125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32</v>
      </c>
      <c r="B3" s="1"/>
      <c r="C3" s="1"/>
      <c r="D3" s="1"/>
      <c r="E3" s="1"/>
      <c r="F3" s="1"/>
    </row>
    <row r="5" spans="1:6" x14ac:dyDescent="0.3">
      <c r="A5" t="s">
        <v>46</v>
      </c>
    </row>
    <row r="6" spans="1:6" x14ac:dyDescent="0.3">
      <c r="A6" t="s">
        <v>25</v>
      </c>
      <c r="B6" s="34">
        <v>45627</v>
      </c>
    </row>
    <row r="8" spans="1:6" x14ac:dyDescent="0.3">
      <c r="A8" t="s">
        <v>40</v>
      </c>
      <c r="B8" s="47">
        <v>8.0000000000000004E-4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0.53</v>
      </c>
      <c r="C12" s="2">
        <v>0.17</v>
      </c>
      <c r="D12" s="2">
        <v>0.3</v>
      </c>
      <c r="E12" s="2"/>
      <c r="F12" s="2"/>
    </row>
    <row r="13" spans="1:6" x14ac:dyDescent="0.3">
      <c r="A13" t="s">
        <v>5</v>
      </c>
      <c r="B13" s="2">
        <v>0.37</v>
      </c>
      <c r="C13" s="2">
        <v>0.23</v>
      </c>
      <c r="D13" s="2">
        <v>0.4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37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19.6507+0.0457</f>
        <v>19.696400000000001</v>
      </c>
      <c r="E17" s="10">
        <f>+ROUND(D17*C17,2)</f>
        <v>14496.55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19.696400000000001</v>
      </c>
      <c r="E18" s="14">
        <f t="shared" ref="E18:E26" si="0">+ROUND(D18*C18,2)</f>
        <v>10104.25</v>
      </c>
      <c r="F18" s="42">
        <v>47573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19.696400000000001</v>
      </c>
      <c r="E19" s="14">
        <f t="shared" si="0"/>
        <v>13787.48</v>
      </c>
      <c r="F19" s="42">
        <v>47573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19.696400000000001</v>
      </c>
      <c r="E20" s="18">
        <f t="shared" si="0"/>
        <v>11010.29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17.4413+0.0457</f>
        <v>17.486999999999998</v>
      </c>
      <c r="E21" s="10">
        <f t="shared" si="0"/>
        <v>23922.22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17.486999999999998</v>
      </c>
      <c r="E22" s="14">
        <f t="shared" si="0"/>
        <v>16665.11</v>
      </c>
      <c r="F22" s="42">
        <f t="shared" ref="F22:F24" si="2">F18</f>
        <v>47573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17.486999999999998</v>
      </c>
      <c r="E23" s="14">
        <f t="shared" si="0"/>
        <v>22733.1</v>
      </c>
      <c r="F23" s="42">
        <f t="shared" si="2"/>
        <v>47573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17.486999999999998</v>
      </c>
      <c r="E24" s="18">
        <f t="shared" si="0"/>
        <v>18134.02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6">
        <f>4.0017+0.0457</f>
        <v>4.0473999999999997</v>
      </c>
      <c r="E25" s="10">
        <f t="shared" ref="E25" si="4">+ROUND(D25*C25,2)</f>
        <v>6548.69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6">
        <f>$D$25</f>
        <v>4.0473999999999997</v>
      </c>
      <c r="E26" s="18">
        <f t="shared" si="0"/>
        <v>1546.11</v>
      </c>
      <c r="F26" s="41">
        <v>45961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15.159046476107351</v>
      </c>
      <c r="E27" s="6">
        <f>+SUM(E17:E26)</f>
        <v>138947.81999999998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37</v>
      </c>
    </row>
    <row r="31" spans="1:6" x14ac:dyDescent="0.3">
      <c r="A31" s="3" t="s">
        <v>30</v>
      </c>
      <c r="B31" s="4">
        <v>2273</v>
      </c>
      <c r="C31" s="5">
        <v>323703</v>
      </c>
      <c r="D31" s="33">
        <v>1.7299999999999999E-2</v>
      </c>
      <c r="E31" s="6">
        <f t="shared" ref="E31:E35" si="5">+ROUND(D31*C31,2)</f>
        <v>5600.06</v>
      </c>
      <c r="F31" s="39">
        <v>47573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1.2655000000000001</v>
      </c>
      <c r="E32" s="6">
        <f t="shared" si="5"/>
        <v>6083.26</v>
      </c>
      <c r="F32" s="39">
        <f>F31</f>
        <v>47573</v>
      </c>
    </row>
    <row r="33" spans="1:12" x14ac:dyDescent="0.3">
      <c r="A33" s="3" t="s">
        <v>30</v>
      </c>
      <c r="B33" s="4">
        <v>345824</v>
      </c>
      <c r="C33" s="5">
        <v>72837</v>
      </c>
      <c r="D33" s="33">
        <f>$D$31</f>
        <v>1.7299999999999999E-2</v>
      </c>
      <c r="E33" s="6">
        <f t="shared" ref="E33:E34" si="6">+ROUND(D33*C33,2)</f>
        <v>1260.08</v>
      </c>
      <c r="F33" s="39">
        <v>47634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1.2655000000000001</v>
      </c>
      <c r="E34" s="6">
        <f t="shared" si="6"/>
        <v>1369.27</v>
      </c>
      <c r="F34" s="39">
        <f>F33</f>
        <v>47634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6.884+0.0457</f>
        <v>6.9297000000000004</v>
      </c>
      <c r="E35" s="10">
        <f t="shared" si="5"/>
        <v>19368.509999999998</v>
      </c>
      <c r="F35" s="40">
        <v>47573</v>
      </c>
    </row>
    <row r="36" spans="1:12" x14ac:dyDescent="0.3">
      <c r="A36" s="11"/>
      <c r="B36" s="12">
        <v>2374</v>
      </c>
      <c r="C36" s="44">
        <v>2012</v>
      </c>
      <c r="D36" s="33">
        <f>$D$35</f>
        <v>6.9297000000000004</v>
      </c>
      <c r="E36" s="45">
        <f t="shared" ref="E36:E37" si="7">+ROUND(D36*C36,2)</f>
        <v>13942.56</v>
      </c>
      <c r="F36" s="42">
        <v>47573</v>
      </c>
    </row>
    <row r="37" spans="1:12" x14ac:dyDescent="0.3">
      <c r="A37" s="15"/>
      <c r="B37" s="16">
        <v>267</v>
      </c>
      <c r="C37" s="17">
        <v>466</v>
      </c>
      <c r="D37" s="33">
        <f>$D$35</f>
        <v>6.9297000000000004</v>
      </c>
      <c r="E37" s="18">
        <f t="shared" si="7"/>
        <v>3229.24</v>
      </c>
      <c r="F37" s="41">
        <v>47573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9.6440318604210127</v>
      </c>
      <c r="E38" s="25">
        <f>+SUM(E31:E37)</f>
        <v>50852.979999999996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45627</v>
      </c>
      <c r="D40" s="36">
        <v>1.92</v>
      </c>
    </row>
    <row r="41" spans="1:12" x14ac:dyDescent="0.3">
      <c r="C41" s="26"/>
      <c r="D41" s="12"/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48</v>
      </c>
      <c r="C44" s="20" t="s">
        <v>24</v>
      </c>
      <c r="D44" s="49">
        <v>123.54</v>
      </c>
    </row>
    <row r="45" spans="1:12" ht="14.4" customHeight="1" x14ac:dyDescent="0.3">
      <c r="A45" t="s">
        <v>33</v>
      </c>
      <c r="C45" s="26">
        <f>+$C$40</f>
        <v>45627</v>
      </c>
      <c r="D45" s="36">
        <v>12.59</v>
      </c>
      <c r="E45" s="43" t="s">
        <v>38</v>
      </c>
      <c r="I45" s="2"/>
    </row>
    <row r="46" spans="1:12" x14ac:dyDescent="0.3">
      <c r="A46" t="s">
        <v>35</v>
      </c>
      <c r="C46" s="26"/>
      <c r="D46" s="35">
        <v>103440</v>
      </c>
      <c r="I46" s="37"/>
    </row>
    <row r="47" spans="1:12" x14ac:dyDescent="0.3">
      <c r="A47" t="s">
        <v>34</v>
      </c>
      <c r="C47" s="26">
        <f>C45</f>
        <v>45627</v>
      </c>
      <c r="D47" s="36" t="s">
        <v>41</v>
      </c>
      <c r="E47" t="s">
        <v>49</v>
      </c>
    </row>
    <row r="48" spans="1:12" x14ac:dyDescent="0.3">
      <c r="A48" t="s">
        <v>36</v>
      </c>
      <c r="C48" s="26"/>
      <c r="D48" s="35">
        <v>68000</v>
      </c>
      <c r="E48" s="48"/>
      <c r="F48" s="48"/>
      <c r="L48" s="2"/>
    </row>
    <row r="49" spans="1:12" x14ac:dyDescent="0.3">
      <c r="C49" s="26"/>
      <c r="D49" s="38"/>
      <c r="L49" s="37"/>
    </row>
    <row r="50" spans="1:12" x14ac:dyDescent="0.3">
      <c r="A50" t="s">
        <v>47</v>
      </c>
      <c r="C50" s="26"/>
      <c r="D50" s="29"/>
      <c r="I50" s="37"/>
      <c r="J50" s="2"/>
    </row>
    <row r="51" spans="1:12" x14ac:dyDescent="0.3">
      <c r="C51" s="26"/>
      <c r="D51" s="29"/>
      <c r="J51" s="37"/>
    </row>
    <row r="52" spans="1:12" x14ac:dyDescent="0.3">
      <c r="B52" s="30" t="s">
        <v>28</v>
      </c>
      <c r="C52" s="31"/>
      <c r="D52" s="31"/>
    </row>
    <row r="53" spans="1:12" ht="50.25" customHeight="1" x14ac:dyDescent="0.3">
      <c r="A53" s="28" t="s">
        <v>23</v>
      </c>
      <c r="B53" s="28" t="s">
        <v>39</v>
      </c>
      <c r="C53" s="28" t="s">
        <v>42</v>
      </c>
      <c r="D53" s="28" t="s">
        <v>43</v>
      </c>
    </row>
    <row r="54" spans="1:12" x14ac:dyDescent="0.3">
      <c r="A54" s="26">
        <v>45597</v>
      </c>
      <c r="B54" s="27">
        <v>1</v>
      </c>
      <c r="C54" s="27">
        <v>1</v>
      </c>
      <c r="D54" s="27">
        <v>1</v>
      </c>
    </row>
    <row r="55" spans="1:12" x14ac:dyDescent="0.3">
      <c r="A55" s="26">
        <f>+EOMONTH(A54,0)+1</f>
        <v>45627</v>
      </c>
      <c r="B55" s="27">
        <v>0.9</v>
      </c>
      <c r="C55" s="27">
        <v>0.95</v>
      </c>
      <c r="D55" s="27">
        <v>0.95</v>
      </c>
    </row>
    <row r="56" spans="1:12" x14ac:dyDescent="0.3">
      <c r="A56" s="26">
        <f t="shared" ref="A56:A65" si="8">+EOMONTH(A55,0)+1</f>
        <v>45658</v>
      </c>
      <c r="B56" s="27">
        <v>0.65</v>
      </c>
      <c r="C56" s="27">
        <v>0.6399999999999999</v>
      </c>
      <c r="D56" s="27">
        <v>0.6399999999999999</v>
      </c>
    </row>
    <row r="57" spans="1:12" x14ac:dyDescent="0.3">
      <c r="A57" s="26">
        <f t="shared" si="8"/>
        <v>45689</v>
      </c>
      <c r="B57" s="27">
        <v>0.4</v>
      </c>
      <c r="C57" s="27">
        <v>0.3299999999999999</v>
      </c>
      <c r="D57" s="27">
        <v>0.3299999999999999</v>
      </c>
    </row>
    <row r="58" spans="1:12" x14ac:dyDescent="0.3">
      <c r="A58" s="26">
        <f t="shared" si="8"/>
        <v>45717</v>
      </c>
      <c r="B58" s="27">
        <v>0.15000000000000002</v>
      </c>
      <c r="C58" s="27">
        <v>0.05</v>
      </c>
      <c r="D58" s="27">
        <v>0.05</v>
      </c>
    </row>
    <row r="59" spans="1:12" x14ac:dyDescent="0.3">
      <c r="A59" s="26">
        <f t="shared" si="8"/>
        <v>45748</v>
      </c>
      <c r="B59" s="27">
        <v>0</v>
      </c>
      <c r="C59" s="27">
        <v>0</v>
      </c>
      <c r="D59" s="27">
        <v>0</v>
      </c>
    </row>
    <row r="60" spans="1:12" x14ac:dyDescent="0.3">
      <c r="A60" s="26">
        <f t="shared" si="8"/>
        <v>45778</v>
      </c>
      <c r="B60" s="27">
        <v>0</v>
      </c>
      <c r="C60" s="27">
        <v>0</v>
      </c>
      <c r="D60" s="27">
        <v>0</v>
      </c>
    </row>
    <row r="61" spans="1:12" x14ac:dyDescent="0.3">
      <c r="A61" s="26">
        <f t="shared" si="8"/>
        <v>45809</v>
      </c>
      <c r="B61" s="27">
        <v>0.2</v>
      </c>
      <c r="C61" s="27">
        <v>0</v>
      </c>
      <c r="D61" s="27">
        <v>0</v>
      </c>
    </row>
    <row r="62" spans="1:12" x14ac:dyDescent="0.3">
      <c r="A62" s="26">
        <f t="shared" si="8"/>
        <v>45839</v>
      </c>
      <c r="B62" s="27">
        <v>0.4</v>
      </c>
      <c r="C62" s="27">
        <v>0</v>
      </c>
      <c r="D62" s="27">
        <v>0</v>
      </c>
    </row>
    <row r="63" spans="1:12" x14ac:dyDescent="0.3">
      <c r="A63" s="26">
        <f t="shared" si="8"/>
        <v>45870</v>
      </c>
      <c r="B63" s="27">
        <v>0.60000000000000009</v>
      </c>
      <c r="C63" s="27">
        <v>0</v>
      </c>
      <c r="D63" s="27">
        <v>0</v>
      </c>
    </row>
    <row r="64" spans="1:12" x14ac:dyDescent="0.3">
      <c r="A64" s="26">
        <f t="shared" si="8"/>
        <v>45901</v>
      </c>
      <c r="B64" s="27">
        <v>0.8</v>
      </c>
      <c r="C64" s="27">
        <v>0</v>
      </c>
      <c r="D64" s="27">
        <v>0</v>
      </c>
    </row>
    <row r="65" spans="1:5" x14ac:dyDescent="0.3">
      <c r="A65" s="26">
        <f t="shared" si="8"/>
        <v>45931</v>
      </c>
      <c r="B65" s="27">
        <v>1</v>
      </c>
      <c r="C65" s="27">
        <v>0</v>
      </c>
      <c r="D65" s="27">
        <v>0</v>
      </c>
    </row>
    <row r="67" spans="1:5" x14ac:dyDescent="0.3">
      <c r="A67" s="50" t="s">
        <v>31</v>
      </c>
      <c r="B67" s="50"/>
      <c r="C67" s="50"/>
      <c r="D67" s="50"/>
      <c r="E67" s="50"/>
    </row>
    <row r="68" spans="1:5" ht="33.75" customHeight="1" x14ac:dyDescent="0.3">
      <c r="A68" s="50" t="s">
        <v>45</v>
      </c>
      <c r="B68" s="50"/>
      <c r="C68" s="50"/>
      <c r="D68" s="50"/>
      <c r="E68" s="50"/>
    </row>
    <row r="69" spans="1:5" ht="66.75" customHeight="1" x14ac:dyDescent="0.3">
      <c r="A69" s="50" t="s">
        <v>44</v>
      </c>
      <c r="B69" s="50"/>
      <c r="C69" s="50"/>
      <c r="D69" s="50"/>
      <c r="E69" s="50"/>
    </row>
  </sheetData>
  <protectedRanges>
    <protectedRange sqref="A12:A13" name="Range1"/>
  </protectedRanges>
  <mergeCells count="3">
    <mergeCell ref="A68:E68"/>
    <mergeCell ref="A69:E69"/>
    <mergeCell ref="A67:E67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 Capacity Assignment Plan | Dec 2024</dc:title>
  <dc:creator>Wells, Francis</dc:creator>
  <cp:lastModifiedBy>Johnson, Paige</cp:lastModifiedBy>
  <cp:lastPrinted>2015-10-15T14:04:38Z</cp:lastPrinted>
  <dcterms:created xsi:type="dcterms:W3CDTF">2013-10-04T15:07:49Z</dcterms:created>
  <dcterms:modified xsi:type="dcterms:W3CDTF">2024-11-18T16:43:49Z</dcterms:modified>
</cp:coreProperties>
</file>